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DIR_RÉSEAU_CONSERVATOIRES\9. COMMUNICATION (hors manifestations)\2025-2026\TARIFS\"/>
    </mc:Choice>
  </mc:AlternateContent>
  <xr:revisionPtr revIDLastSave="0" documentId="13_ncr:1_{CF08A9D0-FBE0-4940-9894-F1F5AFD5DEB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Simulateur" sheetId="1" r:id="rId1"/>
    <sheet name="Grille des tarifs" sheetId="2" r:id="rId2"/>
  </sheets>
  <calcPr calcId="191029"/>
</workbook>
</file>

<file path=xl/calcChain.xml><?xml version="1.0" encoding="utf-8"?>
<calcChain xmlns="http://schemas.openxmlformats.org/spreadsheetml/2006/main">
  <c r="B25" i="1" l="1"/>
  <c r="F18" i="1"/>
  <c r="A18" i="1"/>
  <c r="F17" i="1"/>
  <c r="H21" i="1" s="1"/>
  <c r="A17" i="1"/>
  <c r="C21" i="1" s="1"/>
  <c r="F16" i="1"/>
  <c r="H16" i="1" s="1"/>
  <c r="A16" i="1"/>
  <c r="F15" i="1"/>
  <c r="H15" i="1" s="1"/>
  <c r="A15" i="1"/>
  <c r="C15" i="1" s="1"/>
  <c r="F14" i="1"/>
  <c r="F19" i="1" s="1"/>
  <c r="H17" i="1" s="1"/>
  <c r="A14" i="1"/>
  <c r="A19" i="1" s="1"/>
  <c r="C17" i="1" s="1"/>
  <c r="A20" i="1" l="1"/>
  <c r="C14" i="1"/>
  <c r="C16" i="1"/>
  <c r="F20" i="1"/>
  <c r="H14" i="1"/>
  <c r="H23" i="1" l="1"/>
  <c r="H20" i="1"/>
  <c r="C23" i="1"/>
  <c r="C20" i="1"/>
</calcChain>
</file>

<file path=xl/sharedStrings.xml><?xml version="1.0" encoding="utf-8"?>
<sst xmlns="http://schemas.openxmlformats.org/spreadsheetml/2006/main" count="93" uniqueCount="56">
  <si>
    <t>Elève 1</t>
  </si>
  <si>
    <t>Elève 2</t>
  </si>
  <si>
    <t>▶  VOS INFORMATIONS</t>
  </si>
  <si>
    <t>Situation géographique*</t>
  </si>
  <si>
    <t>Territoire</t>
  </si>
  <si>
    <t>Hors territoire</t>
  </si>
  <si>
    <t>Revenu annuel imposable (€)</t>
  </si>
  <si>
    <t>Nombre d'enfants à charge</t>
  </si>
  <si>
    <t>Formule choisie</t>
  </si>
  <si>
    <t>TARIF A - Découverte / éveil / initiation</t>
  </si>
  <si>
    <t>⚠  Saisir dans les cellules jaunes  |  Formule : Tarif A (3 options) / Tarif B / Tarif C (2 options) / Forfait Atelier</t>
  </si>
  <si>
    <t>▶  RÉSULTAT DU CALCUL</t>
  </si>
  <si>
    <t>Taux appliqué</t>
  </si>
  <si>
    <t>Minimum tarifaire</t>
  </si>
  <si>
    <t>Maximum tarifaire</t>
  </si>
  <si>
    <t>Cotisation brute calculée</t>
  </si>
  <si>
    <t xml:space="preserve">★  COTISATION ANNUELLE </t>
  </si>
  <si>
    <t>Cotisation (hors droits d'inscription)</t>
  </si>
  <si>
    <t>+ Droits d'inscription</t>
  </si>
  <si>
    <t>═══════════════════════════════════════════</t>
  </si>
  <si>
    <t>TOTAL À RÉGLER (cotisation + inscription)</t>
  </si>
  <si>
    <t>Onglet « Grille des tarifs » pour consulter le barème complet</t>
  </si>
  <si>
    <t>Élèves hors territoire</t>
  </si>
  <si>
    <t>Droit d'inscription</t>
  </si>
  <si>
    <t>30 €</t>
  </si>
  <si>
    <t>Tarif A</t>
  </si>
  <si>
    <t>514,08 €</t>
  </si>
  <si>
    <t>Tarif B</t>
  </si>
  <si>
    <t>684,93 €</t>
  </si>
  <si>
    <t>Tarif C</t>
  </si>
  <si>
    <t>🎵  GRILLE DES TARIFS – ÉCOLE DE MUSIQUE</t>
  </si>
  <si>
    <t>Barème complet par formule et nombre d'enfants à charge</t>
  </si>
  <si>
    <t>DROITS D'INSCRIPTION (à régler en sus de la cotisation)</t>
  </si>
  <si>
    <t>Situation</t>
  </si>
  <si>
    <t>Montant</t>
  </si>
  <si>
    <t>TARIF A – Éveil musical et théâtre</t>
  </si>
  <si>
    <t>Inclut : Découverte / Éveil / Initiation  •  Formation Musicale seule  •  Atelier Danse ou Théâtre</t>
  </si>
  <si>
    <t>Profil / Enfants à charge</t>
  </si>
  <si>
    <t>Taux</t>
  </si>
  <si>
    <t>Minimum (€)</t>
  </si>
  <si>
    <t>Maximum (€)</t>
  </si>
  <si>
    <t>1 adulte ou 1 enfant à charge</t>
  </si>
  <si>
    <t>2 enfants à charge</t>
  </si>
  <si>
    <t>3 enfants à charge et +</t>
  </si>
  <si>
    <t>TARIF B – Parcours complet de formation</t>
  </si>
  <si>
    <t>Inclut : Parcours d'étude complet (danse ou musique ou théâtre)</t>
  </si>
  <si>
    <t>TARIF C – Parcours individualisé</t>
  </si>
  <si>
    <t>Inclut : Parcours sur contrat  •  Parcours de pratique collective accompagnée</t>
  </si>
  <si>
    <t>PARCOURS ATELIER FORFAITAIRE</t>
  </si>
  <si>
    <t>Tarif fixe indépendant des revenus — deux forfaits selon le lieu de résidence</t>
  </si>
  <si>
    <t>Forfait atelier</t>
  </si>
  <si>
    <t>Droits d'inscription</t>
  </si>
  <si>
    <t>Total</t>
  </si>
  <si>
    <t>Utilisez l'onglet « Simulateur » pour calculer automatiquement votre cotisation personnalisée</t>
  </si>
  <si>
    <t>▶ TARIFS FIXES</t>
  </si>
  <si>
    <r>
      <t xml:space="preserve">🎵  SIMULATEUR DE TARIFS 2026-2027 – CONSERVATOIRES PARIS - VALLÉE DE LA MARNE
</t>
    </r>
    <r>
      <rPr>
        <b/>
        <sz val="12"/>
        <color rgb="FFFFC000"/>
        <rFont val="Arial"/>
        <family val="2"/>
      </rPr>
      <t>Ce simulateur détermine, à titre indicatif, le montant de votre cotisation annuelle (familles habitant le territoire de Paris - Vallée de la Marne*).
 Celle-ci vous sera confirmée par l'administration de votre conservatoire lors de l'inscription.
Pour plus d'informations, veuillez vous référer au guide pratique.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</si>
</sst>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2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1"/>
      <color rgb="FF1F3864"/>
      <name val="Arial"/>
      <charset val="1"/>
    </font>
    <font>
      <sz val="11"/>
      <color rgb="FF1F3864"/>
      <name val="Arial"/>
      <charset val="1"/>
    </font>
    <font>
      <sz val="11"/>
      <color rgb="FF0000AA"/>
      <name val="Arial"/>
      <charset val="1"/>
    </font>
    <font>
      <i/>
      <sz val="9"/>
      <color rgb="FF7F6000"/>
      <name val="Arial"/>
      <charset val="1"/>
    </font>
    <font>
      <sz val="1"/>
      <color rgb="FFFFFFFF"/>
      <name val="Cambria"/>
      <charset val="1"/>
    </font>
    <font>
      <sz val="11"/>
      <color rgb="FF375623"/>
      <name val="Arial"/>
      <charset val="1"/>
    </font>
    <font>
      <b/>
      <sz val="13"/>
      <color rgb="FFFFFFFF"/>
      <name val="Arial"/>
      <charset val="1"/>
    </font>
    <font>
      <sz val="9"/>
      <color rgb="FF375623"/>
      <name val="Cambria"/>
      <charset val="1"/>
    </font>
    <font>
      <i/>
      <sz val="9"/>
      <color rgb="FF666666"/>
      <name val="Arial"/>
      <charset val="1"/>
    </font>
    <font>
      <i/>
      <sz val="9"/>
      <color rgb="FF2E5DA8"/>
      <name val="Arial"/>
      <charset val="1"/>
    </font>
    <font>
      <i/>
      <sz val="9"/>
      <color rgb="FF375623"/>
      <name val="Arial"/>
      <charset val="1"/>
    </font>
    <font>
      <i/>
      <sz val="9"/>
      <color rgb="FF3B1F6B"/>
      <name val="Arial"/>
      <charset val="1"/>
    </font>
    <font>
      <i/>
      <sz val="9"/>
      <color rgb="FF843C0C"/>
      <name val="Arial"/>
      <charset val="1"/>
    </font>
    <font>
      <b/>
      <sz val="11"/>
      <color rgb="FFFFFFFF"/>
      <name val="Arial"/>
      <family val="2"/>
    </font>
    <font>
      <b/>
      <sz val="14"/>
      <color rgb="FFFFFFFF"/>
      <name val="Arial"/>
      <family val="2"/>
    </font>
    <font>
      <b/>
      <sz val="11"/>
      <color rgb="FF1F3864"/>
      <name val="Arial"/>
      <family val="2"/>
    </font>
    <font>
      <b/>
      <sz val="12"/>
      <color rgb="FFFFC000"/>
      <name val="Arial"/>
      <family val="2"/>
    </font>
    <font>
      <sz val="11"/>
      <color rgb="FF0000AA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rgb="FF3B1F6B"/>
      </patternFill>
    </fill>
    <fill>
      <patternFill patternType="solid">
        <fgColor rgb="FF2E5DA8"/>
        <bgColor rgb="FF3366FF"/>
      </patternFill>
    </fill>
    <fill>
      <patternFill patternType="solid">
        <fgColor rgb="FFDDEEFF"/>
        <bgColor rgb="FFEBE3F5"/>
      </patternFill>
    </fill>
    <fill>
      <patternFill patternType="solid">
        <fgColor rgb="FFFFF9C4"/>
        <bgColor rgb="FFFFF2CC"/>
      </patternFill>
    </fill>
    <fill>
      <patternFill patternType="solid">
        <fgColor rgb="FFFFF2CC"/>
        <bgColor rgb="FFFFF9C4"/>
      </patternFill>
    </fill>
    <fill>
      <patternFill patternType="solid">
        <fgColor rgb="FFE2EFDA"/>
        <bgColor rgb="FFF2F2F2"/>
      </patternFill>
    </fill>
    <fill>
      <patternFill patternType="solid">
        <fgColor rgb="FF375623"/>
        <bgColor rgb="FF333300"/>
      </patternFill>
    </fill>
    <fill>
      <patternFill patternType="solid">
        <fgColor rgb="FFF2F2F2"/>
        <bgColor rgb="FFE2EFDA"/>
      </patternFill>
    </fill>
    <fill>
      <patternFill patternType="solid">
        <fgColor rgb="FFC9A227"/>
        <bgColor rgb="FF99CC00"/>
      </patternFill>
    </fill>
    <fill>
      <patternFill patternType="solid">
        <fgColor rgb="FFFFFFFF"/>
        <bgColor rgb="FFF2F2F2"/>
      </patternFill>
    </fill>
    <fill>
      <patternFill patternType="solid">
        <fgColor rgb="FF3B1F6B"/>
        <bgColor rgb="FF1F3864"/>
      </patternFill>
    </fill>
    <fill>
      <patternFill patternType="solid">
        <fgColor rgb="FFEBE3F5"/>
        <bgColor rgb="FFDDEEFF"/>
      </patternFill>
    </fill>
    <fill>
      <patternFill patternType="solid">
        <fgColor rgb="FF843C0C"/>
        <bgColor rgb="FF7F6000"/>
      </patternFill>
    </fill>
    <fill>
      <patternFill patternType="solid">
        <fgColor rgb="FFFCE4D6"/>
        <bgColor rgb="FFFFF2CC"/>
      </patternFill>
    </fill>
  </fills>
  <borders count="6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/>
    </xf>
    <xf numFmtId="164" fontId="5" fillId="11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10" fontId="5" fillId="4" borderId="2" xfId="0" applyNumberFormat="1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 wrapText="1"/>
    </xf>
    <xf numFmtId="10" fontId="5" fillId="11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vertical="center" wrapText="1"/>
    </xf>
    <xf numFmtId="10" fontId="5" fillId="7" borderId="2" xfId="0" applyNumberFormat="1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left" vertical="center" wrapText="1"/>
    </xf>
    <xf numFmtId="10" fontId="5" fillId="13" borderId="2" xfId="0" applyNumberFormat="1" applyFont="1" applyFill="1" applyBorder="1" applyAlignment="1">
      <alignment horizontal="center" vertical="center"/>
    </xf>
    <xf numFmtId="164" fontId="5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left" vertical="center"/>
    </xf>
    <xf numFmtId="164" fontId="5" fillId="15" borderId="2" xfId="0" applyNumberFormat="1" applyFont="1" applyFill="1" applyBorder="1" applyAlignment="1">
      <alignment horizontal="center" vertical="center"/>
    </xf>
    <xf numFmtId="164" fontId="4" fillId="15" borderId="2" xfId="0" applyNumberFormat="1" applyFont="1" applyFill="1" applyBorder="1" applyAlignment="1">
      <alignment horizontal="center" vertical="center"/>
    </xf>
    <xf numFmtId="164" fontId="4" fillId="11" borderId="2" xfId="0" applyNumberFormat="1" applyFont="1" applyFill="1" applyBorder="1" applyAlignment="1">
      <alignment horizontal="center" vertical="center"/>
    </xf>
    <xf numFmtId="0" fontId="0" fillId="0" borderId="0" xfId="0"/>
    <xf numFmtId="10" fontId="8" fillId="0" borderId="0" xfId="0" applyNumberFormat="1" applyFont="1"/>
    <xf numFmtId="0" fontId="4" fillId="4" borderId="2" xfId="0" applyFont="1" applyFill="1" applyBorder="1" applyAlignment="1">
      <alignment horizontal="left" vertical="center"/>
    </xf>
    <xf numFmtId="0" fontId="8" fillId="0" borderId="0" xfId="0" applyFont="1"/>
    <xf numFmtId="0" fontId="3" fillId="8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12" fillId="9" borderId="3" xfId="0" applyFont="1" applyFill="1" applyBorder="1" applyAlignment="1">
      <alignment horizontal="center" vertical="center"/>
    </xf>
    <xf numFmtId="0" fontId="0" fillId="0" borderId="0" xfId="0"/>
    <xf numFmtId="0" fontId="6" fillId="5" borderId="2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164" fontId="10" fillId="8" borderId="1" xfId="0" applyNumberFormat="1" applyFont="1" applyFill="1" applyBorder="1" applyAlignment="1">
      <alignment horizontal="center" vertical="center"/>
    </xf>
    <xf numFmtId="0" fontId="0" fillId="0" borderId="4" xfId="0" applyBorder="1"/>
    <xf numFmtId="164" fontId="5" fillId="7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/>
    </xf>
    <xf numFmtId="164" fontId="9" fillId="7" borderId="1" xfId="0" applyNumberFormat="1" applyFont="1" applyFill="1" applyBorder="1" applyAlignment="1">
      <alignment horizontal="center" vertical="center"/>
    </xf>
    <xf numFmtId="0" fontId="11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center" vertical="center" wrapText="1"/>
    </xf>
    <xf numFmtId="3" fontId="6" fillId="5" borderId="2" xfId="0" applyNumberFormat="1" applyFont="1" applyFill="1" applyBorder="1" applyAlignment="1" applyProtection="1">
      <alignment horizontal="center" vertical="center"/>
      <protection locked="0"/>
    </xf>
    <xf numFmtId="49" fontId="9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16" fillId="15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 wrapText="1"/>
    </xf>
    <xf numFmtId="0" fontId="15" fillId="13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 applyProtection="1">
      <alignment horizontal="center" vertical="center"/>
    </xf>
    <xf numFmtId="0" fontId="0" fillId="0" borderId="5" xfId="0" applyBorder="1" applyProtection="1"/>
    <xf numFmtId="3" fontId="21" fillId="5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7F6000"/>
      <rgbColor rgb="FF800080"/>
      <rgbColor rgb="FF008080"/>
      <rgbColor rgb="FFC0C0C0"/>
      <rgbColor rgb="FF808080"/>
      <rgbColor rgb="FF9999FF"/>
      <rgbColor rgb="FF993366"/>
      <rgbColor rgb="FFFFF9C4"/>
      <rgbColor rgb="FFDDEEFF"/>
      <rgbColor rgb="FF660066"/>
      <rgbColor rgb="FFFF8080"/>
      <rgbColor rgb="FF2E5DA8"/>
      <rgbColor rgb="FFEBE3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F2CC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C9A227"/>
      <rgbColor rgb="FFFF6600"/>
      <rgbColor rgb="FF666666"/>
      <rgbColor rgb="FFAAAAAA"/>
      <rgbColor rgb="FF1F3864"/>
      <rgbColor rgb="FF339966"/>
      <rgbColor rgb="FF003300"/>
      <rgbColor rgb="FF333300"/>
      <rgbColor rgb="FF843C0C"/>
      <rgbColor rgb="FF993366"/>
      <rgbColor rgb="FF3B1F6B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B1" zoomScaleNormal="100" workbookViewId="0">
      <selection activeCell="C8" sqref="C8:D8"/>
    </sheetView>
  </sheetViews>
  <sheetFormatPr baseColWidth="10" defaultColWidth="8.7109375" defaultRowHeight="15" x14ac:dyDescent="0.25"/>
  <cols>
    <col min="1" max="1" width="13.85546875" style="23" customWidth="1"/>
    <col min="2" max="2" width="45.42578125" style="23" bestFit="1" customWidth="1"/>
    <col min="3" max="4" width="20" style="23" customWidth="1"/>
    <col min="5" max="5" width="4" style="23" customWidth="1"/>
    <col min="6" max="6" width="10.5703125" style="23" hidden="1" customWidth="1"/>
    <col min="7" max="7" width="45.42578125" style="23" bestFit="1" customWidth="1"/>
    <col min="8" max="8" width="22.140625" style="23" customWidth="1"/>
    <col min="9" max="9" width="20" style="23" customWidth="1"/>
    <col min="10" max="10" width="5.42578125" style="23" customWidth="1"/>
    <col min="11" max="11" width="21.7109375" style="23" customWidth="1"/>
    <col min="12" max="12" width="20.7109375" style="23" customWidth="1"/>
    <col min="13" max="16384" width="8.7109375" style="23"/>
  </cols>
  <sheetData>
    <row r="1" spans="1:13" ht="9.75" customHeight="1" x14ac:dyDescent="0.25"/>
    <row r="2" spans="1:13" ht="78" customHeight="1" x14ac:dyDescent="0.25">
      <c r="B2" s="51" t="s">
        <v>55</v>
      </c>
      <c r="C2" s="34"/>
      <c r="D2" s="34"/>
      <c r="E2" s="34"/>
      <c r="F2" s="34"/>
      <c r="G2" s="34"/>
      <c r="H2" s="34"/>
      <c r="I2" s="34"/>
    </row>
    <row r="3" spans="1:13" ht="18" customHeight="1" x14ac:dyDescent="0.25">
      <c r="B3" s="49" t="s">
        <v>0</v>
      </c>
      <c r="C3" s="38"/>
      <c r="D3" s="38"/>
      <c r="G3" s="49" t="s">
        <v>1</v>
      </c>
      <c r="H3" s="38"/>
      <c r="I3" s="38"/>
      <c r="K3" s="49" t="s">
        <v>22</v>
      </c>
      <c r="L3" s="38"/>
    </row>
    <row r="4" spans="1:13" ht="7.5" customHeight="1" x14ac:dyDescent="0.25"/>
    <row r="5" spans="1:13" ht="21.75" customHeight="1" x14ac:dyDescent="0.25">
      <c r="B5" s="45" t="s">
        <v>2</v>
      </c>
      <c r="C5" s="38"/>
      <c r="D5" s="38"/>
      <c r="G5" s="45" t="s">
        <v>2</v>
      </c>
      <c r="H5" s="38"/>
      <c r="I5" s="38"/>
      <c r="K5" s="45" t="s">
        <v>54</v>
      </c>
      <c r="L5" s="50"/>
      <c r="M5" s="32"/>
    </row>
    <row r="6" spans="1:13" ht="21.75" customHeight="1" x14ac:dyDescent="0.25">
      <c r="B6" s="30" t="s">
        <v>3</v>
      </c>
      <c r="C6" s="62" t="s">
        <v>4</v>
      </c>
      <c r="D6" s="63"/>
      <c r="G6" s="30" t="s">
        <v>3</v>
      </c>
      <c r="H6" s="62" t="s">
        <v>4</v>
      </c>
      <c r="I6" s="63"/>
      <c r="K6" s="30" t="s">
        <v>23</v>
      </c>
      <c r="L6" s="31" t="s">
        <v>24</v>
      </c>
    </row>
    <row r="7" spans="1:13" ht="21.75" customHeight="1" x14ac:dyDescent="0.25">
      <c r="B7" s="25" t="s">
        <v>6</v>
      </c>
      <c r="C7" s="64">
        <v>0</v>
      </c>
      <c r="D7" s="36"/>
      <c r="G7" s="25" t="s">
        <v>6</v>
      </c>
      <c r="H7" s="47">
        <v>0</v>
      </c>
      <c r="I7" s="36"/>
      <c r="K7" s="30" t="s">
        <v>25</v>
      </c>
      <c r="L7" s="31" t="s">
        <v>26</v>
      </c>
    </row>
    <row r="8" spans="1:13" ht="21.75" customHeight="1" x14ac:dyDescent="0.25">
      <c r="B8" s="25" t="s">
        <v>7</v>
      </c>
      <c r="C8" s="35">
        <v>0</v>
      </c>
      <c r="D8" s="36"/>
      <c r="G8" s="25" t="s">
        <v>7</v>
      </c>
      <c r="H8" s="35">
        <v>0</v>
      </c>
      <c r="I8" s="36"/>
      <c r="K8" s="30" t="s">
        <v>27</v>
      </c>
      <c r="L8" s="31" t="s">
        <v>28</v>
      </c>
    </row>
    <row r="9" spans="1:13" ht="21.75" customHeight="1" x14ac:dyDescent="0.25">
      <c r="B9" s="25" t="s">
        <v>8</v>
      </c>
      <c r="C9" s="35" t="s">
        <v>9</v>
      </c>
      <c r="D9" s="36"/>
      <c r="G9" s="25" t="s">
        <v>8</v>
      </c>
      <c r="H9" s="35" t="s">
        <v>9</v>
      </c>
      <c r="I9" s="36"/>
      <c r="K9" s="30" t="s">
        <v>29</v>
      </c>
      <c r="L9" s="31" t="s">
        <v>26</v>
      </c>
    </row>
    <row r="10" spans="1:13" ht="7.5" customHeight="1" x14ac:dyDescent="0.25"/>
    <row r="11" spans="1:13" ht="18" customHeight="1" x14ac:dyDescent="0.25">
      <c r="B11" s="44" t="s">
        <v>10</v>
      </c>
      <c r="C11" s="38"/>
      <c r="D11" s="38"/>
      <c r="G11" s="44" t="s">
        <v>10</v>
      </c>
      <c r="H11" s="38"/>
      <c r="I11" s="38"/>
    </row>
    <row r="12" spans="1:13" ht="7.5" customHeight="1" x14ac:dyDescent="0.25"/>
    <row r="13" spans="1:13" ht="21.75" customHeight="1" x14ac:dyDescent="0.25">
      <c r="B13" s="45" t="s">
        <v>11</v>
      </c>
      <c r="C13" s="38"/>
      <c r="D13" s="38"/>
      <c r="G13" s="45" t="s">
        <v>11</v>
      </c>
      <c r="H13" s="38"/>
      <c r="I13" s="38"/>
    </row>
    <row r="14" spans="1:13" ht="21.75" hidden="1" customHeight="1" x14ac:dyDescent="0.25">
      <c r="A14" s="24">
        <f>IF(OR(C9="Forfait Atelier"),0,IF(OR(C9="TARIF A - Découverte / éveil / initiation",C9="TARIF A - Formation Musicale seule",C9="TARIF A - Atelier danse ou théâtre"),IF(C8&gt;=3,5.43%,IF(C8=2,6.23%,6.36%)),IF(C9="TARIF B - Parcours d'étude complet",IF(C8&gt;=3,7.54%,IF(C8=2,9.41%,9.78%)),IF(OR(C9="TARIF C - Parcours sur contrat",C9="TARIF C - Parcours de pratique collective accompagnée"),IF(C8&gt;=3,5.57%,IF(C8=2,7.12%,7.58%)),0))))</f>
        <v>6.3600000000000004E-2</v>
      </c>
      <c r="B14" s="25" t="s">
        <v>12</v>
      </c>
      <c r="C14" s="48" t="str">
        <f>IF(C9="Forfait Atelier","— forfait fixe —",TEXT(A14,"0.00 %"))</f>
        <v>0.00%</v>
      </c>
      <c r="D14" s="38"/>
      <c r="F14" s="24">
        <f>IF(OR(H9="Forfait Atelier"),0,IF(OR(H9="TARIF A - Découverte / éveil / initiation",H9="TARIF A - Formation Musicale seule",H9="TARIF A - Atelier danse ou théâtre"),IF(H8&gt;=3,5.43%,IF(H8=2,6.23%,6.36%)),IF(H9="TARIF B - Parcours d'étude complet",IF(H8&gt;=3,7.54%,IF(H8=2,9.41%,9.78%)),IF(OR(H9="TARIF C - Parcours sur contrat",H9="TARIF C - Parcours de pratique collective accompagnée"),IF(H8&gt;=3,5.57%,IF(H8=2,7.12%,7.58%)),0))))</f>
        <v>6.3600000000000004E-2</v>
      </c>
      <c r="G14" s="25" t="s">
        <v>12</v>
      </c>
      <c r="H14" s="48" t="str">
        <f>IF(H9="Forfait Atelier","— forfait fixe —",TEXT(F14,"0.00 %"))</f>
        <v>0.00%</v>
      </c>
      <c r="I14" s="38"/>
    </row>
    <row r="15" spans="1:13" ht="21.75" customHeight="1" x14ac:dyDescent="0.25">
      <c r="A15" s="26">
        <f>IF(C9="Forfait Atelier",0,IF(OR(C9="TARIF A - Découverte / éveil / initiation",C9="TARIF A - Formation Musicale seule",C9="TARIF A - Atelier danse ou théâtre"),IF(C8&gt;=3,30.24,IF(C8=2,34.77,37.8)),IF(C9="TARIF B - Parcours d'étude complet",IF(C8&gt;=3,40.83,IF(C8=2,45.36,49.89)),IF(OR(C9="TARIF C - Parcours sur contrat",C9="TARIF C - Parcours de pratique collective accompagnée"),IF(C8&gt;=3,30.24,IF(C8=2,34.77,37.8)),0))))</f>
        <v>37.799999999999997</v>
      </c>
      <c r="B15" s="25" t="s">
        <v>13</v>
      </c>
      <c r="C15" s="41">
        <f>IF(C9="Forfait Atelier",A18,A15)</f>
        <v>37.799999999999997</v>
      </c>
      <c r="D15" s="38"/>
      <c r="F15" s="26">
        <f>IF(H9="Forfait Atelier",0,IF(OR(H9="TARIF A - Découverte / éveil / initiation",H9="TARIF A - Formation Musicale seule",H9="TARIF A - Atelier danse ou théâtre"),IF(H8&gt;=3,30.24,IF(H8=2,34.77,37.8)),IF(H9="TARIF B - Parcours d'étude complet",IF(H8&gt;=3,40.83,IF(H8=2,45.36,49.89)),IF(OR(H9="TARIF C - Parcours sur contrat",H9="TARIF C - Parcours de pratique collective accompagnée"),IF(H8&gt;=3,30.24,IF(H8=2,34.77,37.8)),0))))</f>
        <v>37.799999999999997</v>
      </c>
      <c r="G15" s="25" t="s">
        <v>13</v>
      </c>
      <c r="H15" s="41">
        <f>IF(H9="Forfait Atelier",F18,F15)</f>
        <v>37.799999999999997</v>
      </c>
      <c r="I15" s="38"/>
    </row>
    <row r="16" spans="1:13" ht="21.75" customHeight="1" x14ac:dyDescent="0.25">
      <c r="A16" s="26">
        <f>IF(C9="Forfait Atelier",0,IF(OR(C9="TARIF A - Découverte / éveil / initiation",C9="TARIF A - Formation Musicale seule",C9="TARIF A - Atelier danse ou théâtre"),IF(C8&gt;=3,278.22,IF(C8=2,316.02,343.23)),IF(C9="TARIF B - Parcours d'étude complet",IF(C8&gt;=3,370.44,IF(C8=2,420.33,456.63)),IF(OR(C9="TARIF C - Parcours sur contrat",C9="TARIF C - Parcours de pratique collective accompagnée"),IF(C8&gt;=3,278.22,IF(C8=2,316.02,343.23)),0))))</f>
        <v>343.23</v>
      </c>
      <c r="B16" s="25" t="s">
        <v>14</v>
      </c>
      <c r="C16" s="41">
        <f>IF(C9="Forfait Atelier",A18,A16)</f>
        <v>343.23</v>
      </c>
      <c r="D16" s="38"/>
      <c r="F16" s="26">
        <f>IF(H9="Forfait Atelier",0,IF(OR(H9="TARIF A - Découverte / éveil / initiation",H9="TARIF A - Formation Musicale seule",H9="TARIF A - Atelier danse ou théâtre"),IF(H8&gt;=3,278.22,IF(H8=2,316.02,343.23)),IF(H9="TARIF B - Parcours d'étude complet",IF(H8&gt;=3,370.44,IF(H8=2,420.33,456.63)),IF(OR(H9="TARIF C - Parcours sur contrat",H9="TARIF C - Parcours de pratique collective accompagnée"),IF(H8&gt;=3,278.22,IF(H8=2,316.02,343.23)),0))))</f>
        <v>343.23</v>
      </c>
      <c r="G16" s="25" t="s">
        <v>14</v>
      </c>
      <c r="H16" s="41">
        <f>IF(H9="Forfait Atelier",F18,F16)</f>
        <v>343.23</v>
      </c>
      <c r="I16" s="38"/>
    </row>
    <row r="17" spans="1:9" ht="21.75" customHeight="1" x14ac:dyDescent="0.25">
      <c r="A17" s="26">
        <f>IF(C6="Territoire",20,30)</f>
        <v>20</v>
      </c>
      <c r="B17" s="25" t="s">
        <v>15</v>
      </c>
      <c r="C17" s="41">
        <f>A19</f>
        <v>0</v>
      </c>
      <c r="D17" s="38"/>
      <c r="F17" s="26">
        <f>IF(H6="Territoire",20,30)</f>
        <v>20</v>
      </c>
      <c r="G17" s="25" t="s">
        <v>15</v>
      </c>
      <c r="H17" s="41">
        <f>F19</f>
        <v>0</v>
      </c>
      <c r="I17" s="38"/>
    </row>
    <row r="18" spans="1:9" ht="6" customHeight="1" x14ac:dyDescent="0.25">
      <c r="A18" s="26">
        <f>IF(C6="Territoire",46.37,69.55)</f>
        <v>46.37</v>
      </c>
      <c r="F18" s="26">
        <f>IF(H6="Territoire",46.37,69.55)</f>
        <v>46.37</v>
      </c>
    </row>
    <row r="19" spans="1:9" ht="24" customHeight="1" x14ac:dyDescent="0.25">
      <c r="A19" s="26">
        <f>IF(C9="Forfait Atelier",A18,C7*A14/12)</f>
        <v>0</v>
      </c>
      <c r="B19" s="40" t="s">
        <v>16</v>
      </c>
      <c r="C19" s="38"/>
      <c r="D19" s="38"/>
      <c r="F19" s="26">
        <f>IF(H9="Forfait Atelier",F18,H7*F14/12)</f>
        <v>0</v>
      </c>
      <c r="G19" s="40" t="s">
        <v>16</v>
      </c>
      <c r="H19" s="38"/>
      <c r="I19" s="38"/>
    </row>
    <row r="20" spans="1:9" ht="27.75" customHeight="1" x14ac:dyDescent="0.25">
      <c r="A20" s="26">
        <f>IF(C9="Forfait Atelier",A18,MAX(A15,MIN(A16,A19)))</f>
        <v>37.799999999999997</v>
      </c>
      <c r="B20" s="27" t="s">
        <v>17</v>
      </c>
      <c r="C20" s="37">
        <f>A20</f>
        <v>37.799999999999997</v>
      </c>
      <c r="D20" s="38"/>
      <c r="F20" s="26">
        <f>IF(H9="Forfait Atelier",F18,MAX(F15,MIN(F16,F19)))</f>
        <v>37.799999999999997</v>
      </c>
      <c r="G20" s="27" t="s">
        <v>17</v>
      </c>
      <c r="H20" s="37">
        <f>F20</f>
        <v>37.799999999999997</v>
      </c>
      <c r="I20" s="38"/>
    </row>
    <row r="21" spans="1:9" ht="21.75" customHeight="1" x14ac:dyDescent="0.25">
      <c r="B21" s="28" t="s">
        <v>18</v>
      </c>
      <c r="C21" s="39">
        <f>A17</f>
        <v>20</v>
      </c>
      <c r="D21" s="38"/>
      <c r="G21" s="28" t="s">
        <v>18</v>
      </c>
      <c r="H21" s="39">
        <f>F17</f>
        <v>20</v>
      </c>
      <c r="I21" s="38"/>
    </row>
    <row r="22" spans="1:9" ht="7.5" customHeight="1" x14ac:dyDescent="0.25">
      <c r="B22" s="42" t="s">
        <v>19</v>
      </c>
      <c r="C22" s="34"/>
      <c r="D22" s="34"/>
      <c r="G22" s="42" t="s">
        <v>19</v>
      </c>
      <c r="H22" s="34"/>
      <c r="I22" s="34"/>
    </row>
    <row r="23" spans="1:9" ht="31.5" customHeight="1" x14ac:dyDescent="0.25">
      <c r="B23" s="29" t="s">
        <v>20</v>
      </c>
      <c r="C23" s="43">
        <f>A20+A17</f>
        <v>57.8</v>
      </c>
      <c r="D23" s="38"/>
      <c r="G23" s="29" t="s">
        <v>20</v>
      </c>
      <c r="H23" s="43">
        <f>F20+F17</f>
        <v>57.8</v>
      </c>
      <c r="I23" s="38"/>
    </row>
    <row r="24" spans="1:9" ht="7.5" customHeight="1" x14ac:dyDescent="0.25"/>
    <row r="25" spans="1:9" ht="30" customHeight="1" x14ac:dyDescent="0.25">
      <c r="B25" s="46" t="str">
        <f>IF(C9="Forfait Atelier","ℹ️  Forfait Atelier : tarif fixe indépendant des revenus — Territoire 46,37 € / Hors territoire 69,55 € + droits d'inscription","* Le territoire de Paris - Vallée de la Marne est composé des 12 villes : 
Brou-sur-Chantereine, Champs-sur-Marne, Chelles, Courtry, Croissy-Beaubourg, Émerainville, Lognes, Noisiel, Pontault-Combault, Roissy-en-Brie, Torcy, Vaires-sur-Marne")</f>
        <v>* Le territoire de Paris - Vallée de la Marne est composé des 12 villes : 
Brou-sur-Chantereine, Champs-sur-Marne, Chelles, Courtry, Croissy-Beaubourg, Émerainville, Lognes, Noisiel, Pontault-Combault, Roissy-en-Brie, Torcy, Vaires-sur-Marne</v>
      </c>
      <c r="C25" s="34"/>
      <c r="D25" s="34"/>
      <c r="E25" s="34"/>
      <c r="F25" s="34"/>
      <c r="G25" s="34"/>
      <c r="H25" s="34"/>
      <c r="I25" s="34"/>
    </row>
    <row r="26" spans="1:9" ht="7.5" customHeight="1" x14ac:dyDescent="0.25"/>
    <row r="27" spans="1:9" ht="15.75" customHeight="1" x14ac:dyDescent="0.25">
      <c r="B27" s="33" t="s">
        <v>21</v>
      </c>
      <c r="C27" s="34"/>
      <c r="D27" s="34"/>
      <c r="E27" s="34"/>
      <c r="F27" s="34"/>
      <c r="G27" s="34"/>
      <c r="H27" s="34"/>
      <c r="I27" s="34"/>
    </row>
  </sheetData>
  <sheetProtection algorithmName="SHA-512" hashValue="S5JgmOtVnIfbIKKNTXgXSCCjYjdrFLDrlGq4GSJNTwl8pH1RdxIU+FNf0jWDDDRKq8aBqJDNtBZPHhRspbAzYg==" saltValue="klJmC5FtmON/GcbnxNDHSg==" spinCount="100000" sheet="1" objects="1" scenarios="1"/>
  <mergeCells count="39">
    <mergeCell ref="K3:L3"/>
    <mergeCell ref="K5:L5"/>
    <mergeCell ref="B2:I2"/>
    <mergeCell ref="C9:D9"/>
    <mergeCell ref="H17:I17"/>
    <mergeCell ref="B5:D5"/>
    <mergeCell ref="B3:D3"/>
    <mergeCell ref="G3:I3"/>
    <mergeCell ref="H6:I6"/>
    <mergeCell ref="G5:I5"/>
    <mergeCell ref="C6:D6"/>
    <mergeCell ref="C21:D21"/>
    <mergeCell ref="H16:I16"/>
    <mergeCell ref="H7:I7"/>
    <mergeCell ref="C17:D17"/>
    <mergeCell ref="C8:D8"/>
    <mergeCell ref="G11:I11"/>
    <mergeCell ref="H8:I8"/>
    <mergeCell ref="C7:D7"/>
    <mergeCell ref="H15:I15"/>
    <mergeCell ref="H14:I14"/>
    <mergeCell ref="B13:D13"/>
    <mergeCell ref="C14:D14"/>
    <mergeCell ref="B27:I27"/>
    <mergeCell ref="H9:I9"/>
    <mergeCell ref="C20:D20"/>
    <mergeCell ref="H21:I21"/>
    <mergeCell ref="B19:D19"/>
    <mergeCell ref="C16:D16"/>
    <mergeCell ref="G22:I22"/>
    <mergeCell ref="C23:D23"/>
    <mergeCell ref="B22:D22"/>
    <mergeCell ref="H23:I23"/>
    <mergeCell ref="B11:D11"/>
    <mergeCell ref="H20:I20"/>
    <mergeCell ref="G13:I13"/>
    <mergeCell ref="B25:I25"/>
    <mergeCell ref="G19:I19"/>
    <mergeCell ref="C15:D15"/>
  </mergeCells>
  <dataValidations count="3">
    <dataValidation type="list" showErrorMessage="1" errorTitle="Valeur invalide" error="Choisissez : Territoire ou Hors territoire" sqref="C6 H6" xr:uid="{00000000-0002-0000-0000-000000000000}">
      <formula1>"Territoire,Hors territoire"</formula1>
      <formula2>0</formula2>
    </dataValidation>
    <dataValidation type="list" showErrorMessage="1" errorTitle="Valeur invalide" error="Choisissez 0, 1, 2 ou 3" sqref="C8 H8" xr:uid="{00000000-0002-0000-0000-000001000000}">
      <formula1>"0,1,2,3"</formula1>
      <formula2>0</formula2>
    </dataValidation>
    <dataValidation type="list" showErrorMessage="1" errorTitle="Valeur invalide" error="Veuillez choisir une formule dans la liste" sqref="C9 H9" xr:uid="{00000000-0002-0000-0000-000002000000}">
      <formula1>"TARIF A - Découverte / éveil / initiation,TARIF A - Formation Musicale seule,TARIF A - Atelier danse ou théâtre,TARIF B - Parcours d'étude complet,TARIF C - Parcours sur contrat,TARIF C - Parcours de pratique collective accompagnée,Forfait Atelier"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topLeftCell="A10" zoomScaleNormal="100" workbookViewId="0">
      <selection activeCell="H20" sqref="H20"/>
    </sheetView>
  </sheetViews>
  <sheetFormatPr baseColWidth="10" defaultColWidth="8.7109375" defaultRowHeight="15" x14ac:dyDescent="0.25"/>
  <cols>
    <col min="1" max="1" width="4" style="23" customWidth="1"/>
    <col min="2" max="2" width="42" style="23" customWidth="1"/>
    <col min="3" max="5" width="14" style="23" customWidth="1"/>
    <col min="6" max="6" width="4" style="23" customWidth="1"/>
  </cols>
  <sheetData>
    <row r="1" spans="2:5" ht="9.75" customHeight="1" x14ac:dyDescent="0.25"/>
    <row r="2" spans="2:5" ht="31.5" customHeight="1" x14ac:dyDescent="0.25">
      <c r="B2" s="52" t="s">
        <v>30</v>
      </c>
      <c r="C2" s="38"/>
      <c r="D2" s="38"/>
      <c r="E2" s="38"/>
    </row>
    <row r="3" spans="2:5" ht="18" customHeight="1" x14ac:dyDescent="0.25">
      <c r="B3" s="49" t="s">
        <v>31</v>
      </c>
      <c r="C3" s="38"/>
      <c r="D3" s="38"/>
      <c r="E3" s="38"/>
    </row>
    <row r="4" spans="2:5" ht="7.5" customHeight="1" x14ac:dyDescent="0.25"/>
    <row r="5" spans="2:5" ht="21.75" customHeight="1" x14ac:dyDescent="0.25">
      <c r="B5" s="54" t="s">
        <v>32</v>
      </c>
      <c r="C5" s="38"/>
      <c r="D5" s="38"/>
      <c r="E5" s="38"/>
    </row>
    <row r="6" spans="2:5" ht="19.5" customHeight="1" x14ac:dyDescent="0.25">
      <c r="B6" s="1" t="s">
        <v>33</v>
      </c>
      <c r="C6" s="1" t="s">
        <v>34</v>
      </c>
      <c r="D6" s="1"/>
      <c r="E6" s="1"/>
    </row>
    <row r="7" spans="2:5" ht="19.5" customHeight="1" x14ac:dyDescent="0.25">
      <c r="B7" s="2" t="s">
        <v>4</v>
      </c>
      <c r="C7" s="3">
        <v>20</v>
      </c>
      <c r="D7" s="2"/>
      <c r="E7" s="2"/>
    </row>
    <row r="8" spans="2:5" ht="19.5" customHeight="1" x14ac:dyDescent="0.25">
      <c r="B8" s="4" t="s">
        <v>5</v>
      </c>
      <c r="C8" s="5">
        <v>30</v>
      </c>
      <c r="D8" s="4"/>
      <c r="E8" s="4"/>
    </row>
    <row r="9" spans="2:5" ht="7.5" customHeight="1" x14ac:dyDescent="0.25"/>
    <row r="10" spans="2:5" ht="24" customHeight="1" x14ac:dyDescent="0.25">
      <c r="B10" s="45" t="s">
        <v>35</v>
      </c>
      <c r="C10" s="38"/>
      <c r="D10" s="38"/>
      <c r="E10" s="38"/>
    </row>
    <row r="11" spans="2:5" ht="27.75" customHeight="1" x14ac:dyDescent="0.25">
      <c r="B11" s="60" t="s">
        <v>36</v>
      </c>
      <c r="C11" s="38"/>
      <c r="D11" s="38"/>
      <c r="E11" s="38"/>
    </row>
    <row r="12" spans="2:5" ht="19.5" customHeight="1" x14ac:dyDescent="0.25">
      <c r="B12" s="1" t="s">
        <v>37</v>
      </c>
      <c r="C12" s="1" t="s">
        <v>38</v>
      </c>
      <c r="D12" s="1" t="s">
        <v>39</v>
      </c>
      <c r="E12" s="1" t="s">
        <v>40</v>
      </c>
    </row>
    <row r="13" spans="2:5" ht="19.5" customHeight="1" x14ac:dyDescent="0.25">
      <c r="B13" s="6" t="s">
        <v>41</v>
      </c>
      <c r="C13" s="7">
        <v>6.3600000000000004E-2</v>
      </c>
      <c r="D13" s="5">
        <v>37.799999999999997</v>
      </c>
      <c r="E13" s="5">
        <v>343.23</v>
      </c>
    </row>
    <row r="14" spans="2:5" ht="19.5" customHeight="1" x14ac:dyDescent="0.25">
      <c r="B14" s="8" t="s">
        <v>42</v>
      </c>
      <c r="C14" s="9">
        <v>6.2300000000000001E-2</v>
      </c>
      <c r="D14" s="3">
        <v>34.770000000000003</v>
      </c>
      <c r="E14" s="3">
        <v>316.02</v>
      </c>
    </row>
    <row r="15" spans="2:5" ht="19.5" customHeight="1" x14ac:dyDescent="0.25">
      <c r="B15" s="6" t="s">
        <v>43</v>
      </c>
      <c r="C15" s="7">
        <v>5.4300000000000001E-2</v>
      </c>
      <c r="D15" s="5">
        <v>30.24</v>
      </c>
      <c r="E15" s="5">
        <v>278.22000000000003</v>
      </c>
    </row>
    <row r="16" spans="2:5" ht="7.5" customHeight="1" x14ac:dyDescent="0.25"/>
    <row r="17" spans="2:5" ht="24" customHeight="1" x14ac:dyDescent="0.25">
      <c r="B17" s="57" t="s">
        <v>44</v>
      </c>
      <c r="C17" s="38"/>
      <c r="D17" s="38"/>
      <c r="E17" s="38"/>
    </row>
    <row r="18" spans="2:5" ht="27.75" customHeight="1" x14ac:dyDescent="0.25">
      <c r="B18" s="58" t="s">
        <v>45</v>
      </c>
      <c r="C18" s="38"/>
      <c r="D18" s="38"/>
      <c r="E18" s="38"/>
    </row>
    <row r="19" spans="2:5" ht="19.5" customHeight="1" x14ac:dyDescent="0.25">
      <c r="B19" s="10" t="s">
        <v>37</v>
      </c>
      <c r="C19" s="10" t="s">
        <v>38</v>
      </c>
      <c r="D19" s="10" t="s">
        <v>39</v>
      </c>
      <c r="E19" s="10" t="s">
        <v>40</v>
      </c>
    </row>
    <row r="20" spans="2:5" ht="19.5" customHeight="1" x14ac:dyDescent="0.25">
      <c r="B20" s="11" t="s">
        <v>41</v>
      </c>
      <c r="C20" s="12">
        <v>9.7799999999999998E-2</v>
      </c>
      <c r="D20" s="13">
        <v>49.89</v>
      </c>
      <c r="E20" s="13">
        <v>456.63</v>
      </c>
    </row>
    <row r="21" spans="2:5" ht="19.5" customHeight="1" x14ac:dyDescent="0.25">
      <c r="B21" s="8" t="s">
        <v>42</v>
      </c>
      <c r="C21" s="9">
        <v>9.4100000000000003E-2</v>
      </c>
      <c r="D21" s="3">
        <v>45.36</v>
      </c>
      <c r="E21" s="3">
        <v>420.33</v>
      </c>
    </row>
    <row r="22" spans="2:5" ht="19.5" customHeight="1" x14ac:dyDescent="0.25">
      <c r="B22" s="11" t="s">
        <v>43</v>
      </c>
      <c r="C22" s="12">
        <v>7.5399999999999995E-2</v>
      </c>
      <c r="D22" s="13">
        <v>40.83</v>
      </c>
      <c r="E22" s="13">
        <v>370.44</v>
      </c>
    </row>
    <row r="23" spans="2:5" ht="7.5" customHeight="1" x14ac:dyDescent="0.25"/>
    <row r="24" spans="2:5" ht="24" customHeight="1" x14ac:dyDescent="0.25">
      <c r="B24" s="61" t="s">
        <v>46</v>
      </c>
      <c r="C24" s="38"/>
      <c r="D24" s="38"/>
      <c r="E24" s="38"/>
    </row>
    <row r="25" spans="2:5" ht="27.75" customHeight="1" x14ac:dyDescent="0.25">
      <c r="B25" s="59" t="s">
        <v>47</v>
      </c>
      <c r="C25" s="38"/>
      <c r="D25" s="38"/>
      <c r="E25" s="38"/>
    </row>
    <row r="26" spans="2:5" ht="19.5" customHeight="1" x14ac:dyDescent="0.25">
      <c r="B26" s="14" t="s">
        <v>37</v>
      </c>
      <c r="C26" s="14" t="s">
        <v>38</v>
      </c>
      <c r="D26" s="14" t="s">
        <v>39</v>
      </c>
      <c r="E26" s="14" t="s">
        <v>40</v>
      </c>
    </row>
    <row r="27" spans="2:5" ht="19.5" customHeight="1" x14ac:dyDescent="0.25">
      <c r="B27" s="15" t="s">
        <v>41</v>
      </c>
      <c r="C27" s="16">
        <v>7.5800000000000006E-2</v>
      </c>
      <c r="D27" s="17">
        <v>37.799999999999997</v>
      </c>
      <c r="E27" s="17">
        <v>343.23</v>
      </c>
    </row>
    <row r="28" spans="2:5" ht="19.5" customHeight="1" x14ac:dyDescent="0.25">
      <c r="B28" s="8" t="s">
        <v>42</v>
      </c>
      <c r="C28" s="9">
        <v>7.1199999999999999E-2</v>
      </c>
      <c r="D28" s="3">
        <v>34.770000000000003</v>
      </c>
      <c r="E28" s="3">
        <v>316.02</v>
      </c>
    </row>
    <row r="29" spans="2:5" ht="19.5" customHeight="1" x14ac:dyDescent="0.25">
      <c r="B29" s="15" t="s">
        <v>43</v>
      </c>
      <c r="C29" s="16">
        <v>5.57E-2</v>
      </c>
      <c r="D29" s="17">
        <v>30.24</v>
      </c>
      <c r="E29" s="17">
        <v>278.22000000000003</v>
      </c>
    </row>
    <row r="30" spans="2:5" ht="7.5" customHeight="1" x14ac:dyDescent="0.25"/>
    <row r="31" spans="2:5" ht="24" customHeight="1" x14ac:dyDescent="0.25">
      <c r="B31" s="56" t="s">
        <v>48</v>
      </c>
      <c r="C31" s="38"/>
      <c r="D31" s="38"/>
      <c r="E31" s="38"/>
    </row>
    <row r="32" spans="2:5" ht="18" customHeight="1" x14ac:dyDescent="0.25">
      <c r="B32" s="55" t="s">
        <v>49</v>
      </c>
      <c r="C32" s="38"/>
      <c r="D32" s="38"/>
      <c r="E32" s="38"/>
    </row>
    <row r="33" spans="2:5" ht="19.5" customHeight="1" x14ac:dyDescent="0.25">
      <c r="B33" s="18" t="s">
        <v>33</v>
      </c>
      <c r="C33" s="18" t="s">
        <v>50</v>
      </c>
      <c r="D33" s="18" t="s">
        <v>51</v>
      </c>
      <c r="E33" s="18" t="s">
        <v>52</v>
      </c>
    </row>
    <row r="34" spans="2:5" ht="19.5" customHeight="1" x14ac:dyDescent="0.25">
      <c r="B34" s="19" t="s">
        <v>4</v>
      </c>
      <c r="C34" s="20">
        <v>46.37</v>
      </c>
      <c r="D34" s="20">
        <v>20</v>
      </c>
      <c r="E34" s="21">
        <v>66.37</v>
      </c>
    </row>
    <row r="35" spans="2:5" ht="19.5" customHeight="1" x14ac:dyDescent="0.25">
      <c r="B35" s="2" t="s">
        <v>5</v>
      </c>
      <c r="C35" s="3">
        <v>69.55</v>
      </c>
      <c r="D35" s="3">
        <v>30</v>
      </c>
      <c r="E35" s="22">
        <v>99.55</v>
      </c>
    </row>
    <row r="36" spans="2:5" ht="7.5" customHeight="1" x14ac:dyDescent="0.25"/>
    <row r="37" spans="2:5" ht="15.75" customHeight="1" x14ac:dyDescent="0.25">
      <c r="B37" s="53" t="s">
        <v>53</v>
      </c>
      <c r="C37" s="38"/>
      <c r="D37" s="38"/>
      <c r="E37" s="38"/>
    </row>
  </sheetData>
  <sheetProtection algorithmName="SHA-512" hashValue="3pE9EqzUmVa49HsxBa2kAKOOgxcXh8ESV4ZPfNHsGVzdWIFq41j+rH/hq2PZ3Y+4NXY3hcGq/UFZHX+gJ/LD8w==" saltValue="TuzjUkNuBm1gbq/CYq6bsQ==" spinCount="100000" sheet="1" objects="1" scenarios="1"/>
  <mergeCells count="12">
    <mergeCell ref="B2:E2"/>
    <mergeCell ref="B37:E37"/>
    <mergeCell ref="B3:E3"/>
    <mergeCell ref="B5:E5"/>
    <mergeCell ref="B10:E10"/>
    <mergeCell ref="B32:E32"/>
    <mergeCell ref="B31:E31"/>
    <mergeCell ref="B17:E17"/>
    <mergeCell ref="B18:E18"/>
    <mergeCell ref="B25:E25"/>
    <mergeCell ref="B11:E11"/>
    <mergeCell ref="B24:E2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</vt:lpstr>
      <vt:lpstr>Grille des 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Julia DUBE</cp:lastModifiedBy>
  <cp:revision>0</cp:revision>
  <dcterms:created xsi:type="dcterms:W3CDTF">2026-05-18T07:31:38Z</dcterms:created>
  <dcterms:modified xsi:type="dcterms:W3CDTF">2026-06-02T08:54:23Z</dcterms:modified>
  <dc:language>en-US</dc:language>
</cp:coreProperties>
</file>